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nanceiro\Financeiro 2020\Controle\Cotton Hsud\2 - Fevereiro\"/>
    </mc:Choice>
  </mc:AlternateContent>
  <xr:revisionPtr revIDLastSave="0" documentId="13_ncr:1_{78429CE9-FFE9-4236-9743-E8399BA384E2}" xr6:coauthVersionLast="44" xr6:coauthVersionMax="44" xr10:uidLastSave="{00000000-0000-0000-0000-000000000000}"/>
  <workbookProtection workbookPassword="CD7D" lockStructure="1"/>
  <bookViews>
    <workbookView xWindow="-108" yWindow="-108" windowWidth="30936" windowHeight="12576" xr2:uid="{00000000-000D-0000-FFFF-FFFF00000000}"/>
  </bookViews>
  <sheets>
    <sheet name="FONTE" sheetId="2" r:id="rId1"/>
    <sheet name="HELP BL" sheetId="4" r:id="rId2"/>
  </sheets>
  <definedNames>
    <definedName name="_xlnm.Print_Area" localSheetId="0">FONTE!$A$1:$P$63</definedName>
    <definedName name="_xlnm.Print_Area" localSheetId="1">'HELP BL'!$B$2:$D$35</definedName>
    <definedName name="NO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6" i="2" l="1"/>
  <c r="O20" i="2"/>
  <c r="P20" i="2" s="1"/>
  <c r="O21" i="2"/>
  <c r="P21" i="2" s="1"/>
  <c r="O22" i="2"/>
  <c r="P22" i="2" s="1"/>
  <c r="O23" i="2"/>
  <c r="P23" i="2" s="1"/>
  <c r="O24" i="2"/>
  <c r="P24" i="2" s="1"/>
  <c r="O25" i="2"/>
  <c r="P25" i="2" s="1"/>
  <c r="O26" i="2"/>
  <c r="P26" i="2" s="1"/>
  <c r="O27" i="2"/>
  <c r="P27" i="2" s="1"/>
  <c r="O28" i="2"/>
  <c r="P28" i="2" s="1"/>
  <c r="O29" i="2"/>
  <c r="P29" i="2" s="1"/>
  <c r="O30" i="2"/>
  <c r="P30" i="2" s="1"/>
  <c r="O31" i="2"/>
  <c r="P31" i="2" s="1"/>
  <c r="O32" i="2"/>
  <c r="P32" i="2" s="1"/>
  <c r="O33" i="2"/>
  <c r="P33" i="2" s="1"/>
  <c r="O34" i="2"/>
  <c r="P34" i="2" s="1"/>
  <c r="O35" i="2"/>
  <c r="P35" i="2" s="1"/>
  <c r="O36" i="2"/>
  <c r="P36" i="2" s="1"/>
  <c r="O37" i="2"/>
  <c r="P37" i="2" s="1"/>
  <c r="O38" i="2"/>
  <c r="P38" i="2" s="1"/>
  <c r="O39" i="2"/>
  <c r="P39" i="2" s="1"/>
  <c r="O40" i="2"/>
  <c r="P40" i="2" s="1"/>
  <c r="O41" i="2"/>
  <c r="P41" i="2" s="1"/>
  <c r="O42" i="2"/>
  <c r="P42" i="2" s="1"/>
  <c r="O43" i="2"/>
  <c r="P43" i="2" s="1"/>
  <c r="O44" i="2"/>
  <c r="P44" i="2" s="1"/>
  <c r="O45" i="2"/>
  <c r="P45" i="2" s="1"/>
  <c r="O46" i="2"/>
  <c r="P46" i="2"/>
  <c r="O47" i="2"/>
  <c r="P47" i="2" s="1"/>
  <c r="O48" i="2"/>
  <c r="P48" i="2" s="1"/>
  <c r="O49" i="2"/>
  <c r="P49" i="2" s="1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K50" i="2"/>
  <c r="J50" i="2"/>
  <c r="O1" i="2"/>
  <c r="L50" i="2" l="1"/>
  <c r="P50" i="2"/>
  <c r="P60" i="2" s="1"/>
  <c r="O50" i="2"/>
  <c r="P54" i="2" l="1"/>
  <c r="P5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Erodrigu</author>
  </authors>
  <commentList>
    <comment ref="C1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PREENCHER COM A RAZÃO SOCIAL COMPLETA DO SHIPPER
</t>
        </r>
      </text>
    </comment>
    <comment ref="C57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PREENCHER COM A RAZÃO SOCIAL COMPLETA DO BENEFICIÁRIO
</t>
        </r>
      </text>
    </comment>
    <comment ref="C58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FORMATO CNPJ:
00.000.000/0001-00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<sst xmlns="http://schemas.openxmlformats.org/spreadsheetml/2006/main" count="375" uniqueCount="197">
  <si>
    <t>OTHER REVENUE DEDUCTIONS</t>
  </si>
  <si>
    <t xml:space="preserve">CONTA </t>
  </si>
  <si>
    <t>A</t>
  </si>
  <si>
    <t>DATE</t>
  </si>
  <si>
    <t xml:space="preserve"> </t>
  </si>
  <si>
    <t>TRAFFIC</t>
  </si>
  <si>
    <t>USA</t>
  </si>
  <si>
    <t>BRAND</t>
  </si>
  <si>
    <t>HSBR</t>
  </si>
  <si>
    <t xml:space="preserve">CLIENT - </t>
  </si>
  <si>
    <t>SERVICE</t>
  </si>
  <si>
    <t>ABUS</t>
  </si>
  <si>
    <t xml:space="preserve">FREIGHT </t>
  </si>
  <si>
    <t>QTY</t>
  </si>
  <si>
    <t>TARIFF</t>
  </si>
  <si>
    <t>TOTAL</t>
  </si>
  <si>
    <t>VESSEL</t>
  </si>
  <si>
    <t>VG/DIR</t>
  </si>
  <si>
    <t>POL</t>
  </si>
  <si>
    <t>POD</t>
  </si>
  <si>
    <t>INTBL</t>
  </si>
  <si>
    <t>SAILING</t>
  </si>
  <si>
    <t>COMMODITY</t>
  </si>
  <si>
    <t xml:space="preserve">PER </t>
  </si>
  <si>
    <t>CNTR</t>
  </si>
  <si>
    <t>TEUS</t>
  </si>
  <si>
    <t>TKALL</t>
  </si>
  <si>
    <t>USD</t>
  </si>
  <si>
    <t>R$</t>
  </si>
  <si>
    <t>TEU/FEU</t>
  </si>
  <si>
    <t>20'</t>
  </si>
  <si>
    <t>40'</t>
  </si>
  <si>
    <t>Cotton</t>
  </si>
  <si>
    <t>EX. RATE - U$/R$</t>
  </si>
  <si>
    <t>TAXA SISBACEN DO DIA DA EMISSÃO DO RELATÓRIO (INTRANET / TAXAS / MÊS / DIA / INFORMAÇÃO ESTÁ NA COLUNA F / LINHA 70)</t>
  </si>
  <si>
    <t>DATE EXCH. RATE</t>
  </si>
  <si>
    <t>IR 1,5%</t>
  </si>
  <si>
    <t>TOTAL LIQUIDO</t>
  </si>
  <si>
    <t>BENEFICIÁRIO</t>
  </si>
  <si>
    <t>NOME</t>
  </si>
  <si>
    <t>ONLY FOR HS (SAEC/SAFE/MERC)</t>
  </si>
  <si>
    <t>CNPJ/CPF</t>
  </si>
  <si>
    <t>EXCH. RATE - EUR/R$</t>
  </si>
  <si>
    <t>TAXA SISBACEN DO DIA DA EMISSÃO DO RELATÓRIO (INTRANET / TAXAS / MÊS / DIA / INFORMAÇÃO ESTÁ NA COLUNA F / LINHA 71)</t>
  </si>
  <si>
    <t>BANCO</t>
  </si>
  <si>
    <t>AGENCIA</t>
  </si>
  <si>
    <t>TOTAL - EUR</t>
  </si>
  <si>
    <t>C/C</t>
  </si>
  <si>
    <t>OBS</t>
  </si>
  <si>
    <t>DATE OF PAYMENT</t>
  </si>
  <si>
    <t>ANDES</t>
  </si>
  <si>
    <t>ASIA</t>
  </si>
  <si>
    <t>CARIBE/GULF</t>
  </si>
  <si>
    <t>EUROPE</t>
  </si>
  <si>
    <t>FAR EAST / AFRICA DO SUL</t>
  </si>
  <si>
    <t>MEDITERRÂNEO</t>
  </si>
  <si>
    <t>EAST</t>
  </si>
  <si>
    <t>MESA</t>
  </si>
  <si>
    <t>SAEC</t>
  </si>
  <si>
    <t>UCLA</t>
  </si>
  <si>
    <t>WAMS</t>
  </si>
  <si>
    <t>61_640031</t>
  </si>
  <si>
    <t>(HSBR-CL-CAT) - YMC 104</t>
  </si>
  <si>
    <t>PLANILHA COVER SHEET - TA CONFERÊNCIA BL</t>
  </si>
  <si>
    <t xml:space="preserve"> * A planilha a ser utilizada deve ser a que corresponde a empresa que será cobrada. (Hamburg Süd / Aliança)</t>
  </si>
  <si>
    <t>CÉLULA</t>
  </si>
  <si>
    <t>CAMPO</t>
  </si>
  <si>
    <t>INFORMAÇÕES GERAIS - DADOS EXTERNOS</t>
  </si>
  <si>
    <t>C11</t>
  </si>
  <si>
    <t>CLIENTE</t>
  </si>
  <si>
    <t>Informar a razão social completa do shipper referente ao(s) embarque(s) contantes na cover sheet.</t>
  </si>
  <si>
    <t>P6</t>
  </si>
  <si>
    <t>Informar data de emissão do cover sheet.</t>
  </si>
  <si>
    <t>P8</t>
  </si>
  <si>
    <t>Deve ser informado o destino referente ao(s) embarque(s) constantes na cover sheet.</t>
  </si>
  <si>
    <t>P9</t>
  </si>
  <si>
    <t>Empresa que será faturada. (Hamburg Süd / Aliança)</t>
  </si>
  <si>
    <t>P10</t>
  </si>
  <si>
    <t>Deve ser informado o "trade" referente ao(s) embarque(s) constantes na cover sheet.</t>
  </si>
  <si>
    <t>P52</t>
  </si>
  <si>
    <t>EX RATE
U$/R$</t>
  </si>
  <si>
    <t>Informar o valor da taxa (PTAX) utilizada para a conversão da comissão em moeda nacional.
Ex. PTAX 15/09/2007 =&gt; US$ 1,00 / R$ 2,01</t>
  </si>
  <si>
    <t>P53</t>
  </si>
  <si>
    <t>DATE 
EX RATE</t>
  </si>
  <si>
    <t>Informar a data utilizada como base para o valor da taxa (PTAX)</t>
  </si>
  <si>
    <t>COLUNA</t>
  </si>
  <si>
    <t xml:space="preserve">INFORMAÇÕES EMBARQUES / BL </t>
  </si>
  <si>
    <t>B</t>
  </si>
  <si>
    <t>Informar o shortname (5 dígitos) correspondente ao navio.</t>
  </si>
  <si>
    <t>C</t>
  </si>
  <si>
    <t>Informar número da viagem e a direção (sem espaço).</t>
  </si>
  <si>
    <t>D</t>
  </si>
  <si>
    <t>Informar o porto de embarque utilizando a respectiva sigla.</t>
  </si>
  <si>
    <t>E</t>
  </si>
  <si>
    <t>Informar o porto de destino utilizando a respectiva sigla.</t>
  </si>
  <si>
    <t>F</t>
  </si>
  <si>
    <t>Informar o INTBL referente ao embarque.</t>
  </si>
  <si>
    <t>G</t>
  </si>
  <si>
    <t>SAILING
DATE</t>
  </si>
  <si>
    <t>Informar a data de embarque do navio referente ao BL.</t>
  </si>
  <si>
    <t>H</t>
  </si>
  <si>
    <t>Informar qual o tipo de mercadoria.</t>
  </si>
  <si>
    <t>I</t>
  </si>
  <si>
    <t>FREIGHT PER
TEU / FEU</t>
  </si>
  <si>
    <t>Informar valor cobrado pelo frete do respectivo BL.</t>
  </si>
  <si>
    <t>J</t>
  </si>
  <si>
    <t>QTDE CONT
20'</t>
  </si>
  <si>
    <t>Informar quantidade de conteineres 20' embarcados no respectivo BL.</t>
  </si>
  <si>
    <t>L</t>
  </si>
  <si>
    <t>QTDE CONT
40'</t>
  </si>
  <si>
    <t>Informar quantidade de conteineres 40' embarcados no respectivo BL.</t>
  </si>
  <si>
    <t>M</t>
  </si>
  <si>
    <t>TARIFF TA
20'</t>
  </si>
  <si>
    <t>Informar valor da comissão unitária por conteiner 20'.</t>
  </si>
  <si>
    <t>N</t>
  </si>
  <si>
    <t>INFORMAÇÕES DO BENEFICIÁRIO</t>
  </si>
  <si>
    <t>C57</t>
  </si>
  <si>
    <t>Informar razão social completa do beneficiário que terá direito ao pagamento da comissão.</t>
  </si>
  <si>
    <t>C58</t>
  </si>
  <si>
    <t>CNPJ / CPF</t>
  </si>
  <si>
    <t>Informar CNPJ do beneficiário que terá direito ao pagamento da comissão, no caso de pessoa física informar o CPF.</t>
  </si>
  <si>
    <t>C59</t>
  </si>
  <si>
    <t>Informar banco para o qual deve ser depositado o valor da comissão.</t>
  </si>
  <si>
    <t>C60</t>
  </si>
  <si>
    <t>AGÊNCIA</t>
  </si>
  <si>
    <t>Informar agência para a qual deve ser depositado o valor da comissão.</t>
  </si>
  <si>
    <t>C61</t>
  </si>
  <si>
    <t>Informar conta corrente para a qual deve ser depositado o valor da comissão.</t>
  </si>
  <si>
    <t>* A conta corrente do beneficiário informada, deve ser a mesma constante no cadastro da nossa empresa, de acordo com a razão social e CNPJ informado.</t>
  </si>
  <si>
    <t>CSA do Brasil Negócios em Logística Ltda</t>
  </si>
  <si>
    <t>18.191.234/0001/29</t>
  </si>
  <si>
    <t>Itaú</t>
  </si>
  <si>
    <t>34884-4</t>
  </si>
  <si>
    <t>KRKAN</t>
  </si>
  <si>
    <t>BRSSZ</t>
  </si>
  <si>
    <t>CNTAO</t>
  </si>
  <si>
    <t>CNLYG</t>
  </si>
  <si>
    <t>CNZJG</t>
  </si>
  <si>
    <t>VNSGN</t>
  </si>
  <si>
    <t>MYTPP</t>
  </si>
  <si>
    <t>IDJKT</t>
  </si>
  <si>
    <t>JPOSA</t>
  </si>
  <si>
    <t>SUDU60ITJ006593X</t>
  </si>
  <si>
    <t>SUDU69SSZ123888X</t>
  </si>
  <si>
    <t>SUDU60SSZ002036X</t>
  </si>
  <si>
    <t>SUDU69SSZ120053X</t>
  </si>
  <si>
    <t>SUDU69SSZ119759X</t>
  </si>
  <si>
    <t>SUDU60SSZ005782X</t>
  </si>
  <si>
    <t>SUDU60SSZ001966X</t>
  </si>
  <si>
    <t>SUDU69SSZ121109X</t>
  </si>
  <si>
    <t>SUDU69SSZ125075X</t>
  </si>
  <si>
    <t>SUDU60SSZ003110X</t>
  </si>
  <si>
    <t>SUDU60SSZ003106X</t>
  </si>
  <si>
    <t>SUDU69SSZ124365X</t>
  </si>
  <si>
    <t>SUDU69SSZ124364X</t>
  </si>
  <si>
    <t>SUDU69SSZ125364X</t>
  </si>
  <si>
    <t>SUDU60SSZ003800X</t>
  </si>
  <si>
    <t>SUDU69SSZ125354X</t>
  </si>
  <si>
    <t>SUDU69SSZ121075X</t>
  </si>
  <si>
    <t>SUDU60SSZ000512X</t>
  </si>
  <si>
    <t>SUDU60SSZ008359X</t>
  </si>
  <si>
    <t>SUDU60SSZ007512X</t>
  </si>
  <si>
    <t>SUDU60SSZ008412X</t>
  </si>
  <si>
    <t>SUDU60SSZ001957X</t>
  </si>
  <si>
    <t>SUDU60SSZ008373X</t>
  </si>
  <si>
    <t>SUDU60SSZ008416X</t>
  </si>
  <si>
    <t>SUDU60SSZ008334X</t>
  </si>
  <si>
    <t>SUDU60SSZ007163X</t>
  </si>
  <si>
    <t>SUDU69SSZ125032X</t>
  </si>
  <si>
    <t>SUDU60SSZ001954X</t>
  </si>
  <si>
    <t>SUDU60SSZ006946X</t>
  </si>
  <si>
    <t>SUDU69SSZ119747X</t>
  </si>
  <si>
    <t>2/2/2020</t>
  </si>
  <si>
    <t>2/1/2020</t>
  </si>
  <si>
    <t>2/6/2020</t>
  </si>
  <si>
    <t>2/8/2020</t>
  </si>
  <si>
    <t>2/12/2020</t>
  </si>
  <si>
    <t>2/15/2020</t>
  </si>
  <si>
    <t>2/13/2020</t>
  </si>
  <si>
    <t>2/19/2020</t>
  </si>
  <si>
    <t>2/14/2020</t>
  </si>
  <si>
    <t>BRPNG</t>
  </si>
  <si>
    <t>MAERSK LETICIA</t>
  </si>
  <si>
    <t>935E</t>
  </si>
  <si>
    <t>SAN FRANCISCA</t>
  </si>
  <si>
    <t>004 E</t>
  </si>
  <si>
    <t>005 E</t>
  </si>
  <si>
    <t>005E</t>
  </si>
  <si>
    <t>CMA CGM RIO GRANDE</t>
  </si>
  <si>
    <t>005N</t>
  </si>
  <si>
    <t>MAERSK LIRQUEN</t>
  </si>
  <si>
    <t>006E</t>
  </si>
  <si>
    <t>005 N</t>
  </si>
  <si>
    <t>006 E</t>
  </si>
  <si>
    <t>MAERSK LA PAZ</t>
  </si>
  <si>
    <t>007E</t>
  </si>
  <si>
    <t>007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</si>
</sst>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dd/mm/yy;@"/>
    <numFmt numFmtId="167" formatCode="0.0000;[Red]0.0000"/>
  </numFmts>
  <fonts count="11" x14ac:knownFonts="1">
    <font>
      <sz val="10"/>
      <name val="Arial"/>
    </font>
    <font>
      <sz val="10"/>
      <name val="Arial"/>
      <family val="2"/>
    </font>
    <font>
      <sz val="9"/>
      <name val="Tahoma"/>
      <family val="2"/>
    </font>
    <font>
      <sz val="9"/>
      <color indexed="9"/>
      <name val="Tahoma"/>
      <family val="2"/>
    </font>
    <font>
      <b/>
      <sz val="9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1" applyNumberFormat="0" applyFont="0" applyFill="0" applyAlignment="0">
      <alignment horizontal="center"/>
    </xf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Protection="1"/>
    <xf numFmtId="165" fontId="2" fillId="0" borderId="0" xfId="2" applyNumberFormat="1" applyFont="1" applyProtection="1"/>
    <xf numFmtId="22" fontId="3" fillId="0" borderId="0" xfId="0" applyNumberFormat="1" applyFont="1" applyProtection="1"/>
    <xf numFmtId="22" fontId="2" fillId="0" borderId="0" xfId="0" applyNumberFormat="1" applyFont="1" applyProtection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</xf>
    <xf numFmtId="0" fontId="2" fillId="2" borderId="0" xfId="0" applyFont="1" applyFill="1" applyProtection="1">
      <protection locked="0"/>
    </xf>
    <xf numFmtId="165" fontId="2" fillId="0" borderId="0" xfId="2" applyNumberFormat="1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4" xfId="0" applyFont="1" applyBorder="1" applyProtection="1"/>
    <xf numFmtId="165" fontId="2" fillId="0" borderId="5" xfId="2" applyNumberFormat="1" applyFont="1" applyBorder="1" applyProtection="1"/>
    <xf numFmtId="165" fontId="2" fillId="0" borderId="0" xfId="2" applyNumberFormat="1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  <protection locked="0"/>
    </xf>
    <xf numFmtId="166" fontId="2" fillId="0" borderId="7" xfId="0" applyNumberFormat="1" applyFont="1" applyBorder="1" applyAlignment="1" applyProtection="1">
      <alignment horizontal="center"/>
      <protection locked="0"/>
    </xf>
    <xf numFmtId="164" fontId="2" fillId="0" borderId="7" xfId="2" applyFont="1" applyBorder="1" applyAlignment="1" applyProtection="1">
      <alignment horizontal="center"/>
      <protection locked="0"/>
    </xf>
    <xf numFmtId="165" fontId="2" fillId="0" borderId="7" xfId="2" applyNumberFormat="1" applyFont="1" applyBorder="1" applyAlignment="1" applyProtection="1">
      <alignment horizontal="center"/>
      <protection locked="0"/>
    </xf>
    <xf numFmtId="165" fontId="2" fillId="0" borderId="7" xfId="2" applyNumberFormat="1" applyFont="1" applyBorder="1" applyAlignment="1" applyProtection="1">
      <alignment horizontal="center"/>
      <protection hidden="1"/>
    </xf>
    <xf numFmtId="164" fontId="2" fillId="0" borderId="7" xfId="2" applyFont="1" applyBorder="1" applyAlignment="1" applyProtection="1">
      <alignment horizontal="center"/>
      <protection hidden="1"/>
    </xf>
    <xf numFmtId="0" fontId="4" fillId="0" borderId="8" xfId="0" applyFont="1" applyBorder="1" applyAlignment="1" applyProtection="1">
      <alignment horizontal="center"/>
    </xf>
    <xf numFmtId="165" fontId="4" fillId="0" borderId="8" xfId="2" applyNumberFormat="1" applyFont="1" applyBorder="1" applyAlignment="1" applyProtection="1">
      <alignment horizontal="center"/>
    </xf>
    <xf numFmtId="0" fontId="4" fillId="3" borderId="8" xfId="0" applyFont="1" applyFill="1" applyBorder="1" applyAlignment="1" applyProtection="1">
      <alignment horizontal="center"/>
    </xf>
    <xf numFmtId="164" fontId="4" fillId="0" borderId="8" xfId="2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164" fontId="2" fillId="0" borderId="0" xfId="2" applyFont="1" applyBorder="1" applyAlignment="1" applyProtection="1">
      <alignment horizontal="center"/>
    </xf>
    <xf numFmtId="167" fontId="4" fillId="2" borderId="7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Protection="1"/>
    <xf numFmtId="166" fontId="4" fillId="2" borderId="7" xfId="2" applyNumberFormat="1" applyFont="1" applyFill="1" applyBorder="1" applyAlignment="1" applyProtection="1">
      <alignment horizontal="center"/>
      <protection locked="0"/>
    </xf>
    <xf numFmtId="164" fontId="2" fillId="0" borderId="7" xfId="2" applyFont="1" applyBorder="1" applyProtection="1"/>
    <xf numFmtId="164" fontId="4" fillId="0" borderId="7" xfId="2" applyFont="1" applyBorder="1" applyAlignment="1" applyProtection="1">
      <alignment horizontal="center"/>
    </xf>
    <xf numFmtId="0" fontId="2" fillId="2" borderId="0" xfId="0" applyFont="1" applyFill="1" applyProtection="1"/>
    <xf numFmtId="167" fontId="4" fillId="0" borderId="7" xfId="0" applyNumberFormat="1" applyFont="1" applyBorder="1" applyAlignment="1" applyProtection="1">
      <alignment horizontal="center"/>
      <protection locked="0"/>
    </xf>
    <xf numFmtId="14" fontId="2" fillId="0" borderId="7" xfId="2" applyNumberFormat="1" applyFont="1" applyBorder="1" applyAlignment="1" applyProtection="1">
      <alignment horizontal="center"/>
      <protection locked="0"/>
    </xf>
    <xf numFmtId="14" fontId="2" fillId="0" borderId="7" xfId="2" applyNumberFormat="1" applyFont="1" applyBorder="1" applyAlignment="1" applyProtection="1">
      <alignment horizontal="center"/>
    </xf>
    <xf numFmtId="0" fontId="4" fillId="2" borderId="7" xfId="0" applyFont="1" applyFill="1" applyBorder="1"/>
    <xf numFmtId="0" fontId="2" fillId="0" borderId="7" xfId="0" applyFont="1" applyBorder="1"/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 shrinkToFit="1"/>
    </xf>
    <xf numFmtId="0" fontId="1" fillId="0" borderId="2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0" fillId="5" borderId="3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2" fillId="0" borderId="0" xfId="0" applyFont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166" fontId="2" fillId="2" borderId="0" xfId="0" applyNumberFormat="1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</xf>
    <xf numFmtId="0" fontId="4" fillId="0" borderId="6" xfId="0" applyFont="1" applyBorder="1" applyProtection="1"/>
    <xf numFmtId="0" fontId="4" fillId="0" borderId="11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165" fontId="4" fillId="0" borderId="0" xfId="2" applyNumberFormat="1" applyFont="1" applyBorder="1" applyAlignment="1" applyProtection="1">
      <alignment horizontal="center"/>
    </xf>
    <xf numFmtId="165" fontId="4" fillId="0" borderId="0" xfId="2" applyNumberFormat="1" applyFont="1" applyBorder="1" applyProtection="1"/>
    <xf numFmtId="0" fontId="4" fillId="0" borderId="8" xfId="0" applyFont="1" applyBorder="1" applyProtection="1"/>
    <xf numFmtId="0" fontId="4" fillId="0" borderId="13" xfId="0" applyFont="1" applyBorder="1" applyAlignment="1" applyProtection="1">
      <alignment horizontal="center"/>
    </xf>
    <xf numFmtId="165" fontId="4" fillId="0" borderId="9" xfId="2" applyNumberFormat="1" applyFont="1" applyBorder="1" applyProtection="1"/>
    <xf numFmtId="0" fontId="4" fillId="0" borderId="14" xfId="0" applyFont="1" applyBorder="1" applyProtection="1"/>
    <xf numFmtId="0" fontId="4" fillId="0" borderId="7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16" xfId="0" applyFont="1" applyBorder="1" applyAlignment="1" applyProtection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3">
    <cellStyle name="border" xfId="1" xr:uid="{00000000-0005-0000-0000-000000000000}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76200</xdr:rowOff>
    </xdr:from>
    <xdr:to>
      <xdr:col>4</xdr:col>
      <xdr:colOff>66675</xdr:colOff>
      <xdr:row>2</xdr:row>
      <xdr:rowOff>133350</xdr:rowOff>
    </xdr:to>
    <xdr:pic>
      <xdr:nvPicPr>
        <xdr:cNvPr id="2054" name="Picture 6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7907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A118"/>
  <sheetViews>
    <sheetView showGridLines="0" tabSelected="1" zoomScale="95" workbookViewId="0">
      <selection activeCell="S13" sqref="S13"/>
    </sheetView>
  </sheetViews>
  <sheetFormatPr defaultColWidth="9.109375" defaultRowHeight="11.4" x14ac:dyDescent="0.2"/>
  <cols>
    <col min="1" max="1" width="0.88671875" style="1" customWidth="1"/>
    <col min="2" max="2" width="13" style="1" customWidth="1"/>
    <col min="3" max="3" width="7.5546875" style="1" customWidth="1"/>
    <col min="4" max="5" width="5.6640625" style="1" customWidth="1"/>
    <col min="6" max="6" width="13.44140625" style="1" customWidth="1"/>
    <col min="7" max="7" width="10.6640625" style="1" customWidth="1"/>
    <col min="8" max="8" width="17.5546875" style="1" customWidth="1"/>
    <col min="9" max="9" width="9.5546875" style="1" bestFit="1" customWidth="1"/>
    <col min="10" max="11" width="5.6640625" style="1" customWidth="1"/>
    <col min="12" max="12" width="6.33203125" style="2" customWidth="1"/>
    <col min="13" max="14" width="7.6640625" style="1" customWidth="1"/>
    <col min="15" max="15" width="12.44140625" style="1" customWidth="1"/>
    <col min="16" max="16" width="14.33203125" style="1" bestFit="1" customWidth="1"/>
    <col min="17" max="78" width="9.109375" style="1"/>
    <col min="79" max="79" width="24.44140625" style="1" bestFit="1" customWidth="1"/>
    <col min="80" max="16384" width="9.109375" style="1"/>
  </cols>
  <sheetData>
    <row r="1" spans="2:16" x14ac:dyDescent="0.2">
      <c r="O1" s="3">
        <f ca="1">NOW()</f>
        <v>43907.730280208336</v>
      </c>
      <c r="P1" s="4"/>
    </row>
    <row r="4" spans="2:16" x14ac:dyDescent="0.2">
      <c r="B4" s="1" t="s">
        <v>0</v>
      </c>
      <c r="O4" s="1" t="s">
        <v>1</v>
      </c>
      <c r="P4" s="5" t="s">
        <v>2</v>
      </c>
    </row>
    <row r="5" spans="2:16" x14ac:dyDescent="0.2">
      <c r="P5" s="5"/>
    </row>
    <row r="6" spans="2:16" x14ac:dyDescent="0.2">
      <c r="J6" s="4"/>
      <c r="O6" s="1" t="s">
        <v>3</v>
      </c>
      <c r="P6" s="61">
        <f ca="1">TODAY()</f>
        <v>43907</v>
      </c>
    </row>
    <row r="7" spans="2:16" x14ac:dyDescent="0.2">
      <c r="P7" s="59"/>
    </row>
    <row r="8" spans="2:16" x14ac:dyDescent="0.2">
      <c r="B8" s="6" t="s">
        <v>61</v>
      </c>
      <c r="C8" s="1" t="s">
        <v>62</v>
      </c>
      <c r="H8" s="1" t="s">
        <v>4</v>
      </c>
      <c r="O8" s="1" t="s">
        <v>5</v>
      </c>
      <c r="P8" s="60" t="s">
        <v>6</v>
      </c>
    </row>
    <row r="9" spans="2:16" x14ac:dyDescent="0.2">
      <c r="O9" s="1" t="s">
        <v>7</v>
      </c>
      <c r="P9" s="62" t="s">
        <v>8</v>
      </c>
    </row>
    <row r="10" spans="2:16" x14ac:dyDescent="0.2">
      <c r="P10" s="59"/>
    </row>
    <row r="11" spans="2:16" x14ac:dyDescent="0.2">
      <c r="B11" s="1" t="s">
        <v>9</v>
      </c>
      <c r="C11" s="7" t="s">
        <v>129</v>
      </c>
      <c r="D11" s="7"/>
      <c r="E11" s="7"/>
      <c r="F11" s="7"/>
      <c r="G11" s="7"/>
      <c r="H11" s="7"/>
      <c r="I11" s="5"/>
      <c r="J11" s="5"/>
      <c r="K11" s="5"/>
      <c r="L11" s="8"/>
      <c r="M11" s="9"/>
      <c r="N11" s="10"/>
      <c r="O11" s="6" t="s">
        <v>10</v>
      </c>
      <c r="P11" s="60" t="s">
        <v>11</v>
      </c>
    </row>
    <row r="15" spans="2:16" ht="3.9" customHeight="1" x14ac:dyDescent="0.2">
      <c r="B15" s="11"/>
      <c r="C15" s="11"/>
      <c r="D15" s="11"/>
      <c r="E15" s="11"/>
      <c r="F15" s="11"/>
      <c r="G15" s="11"/>
      <c r="H15" s="11"/>
      <c r="I15" s="12"/>
      <c r="J15" s="12"/>
      <c r="K15" s="13"/>
      <c r="L15" s="14"/>
      <c r="M15" s="12"/>
      <c r="N15" s="13"/>
      <c r="O15" s="13"/>
      <c r="P15" s="11"/>
    </row>
    <row r="16" spans="2:16" s="30" customFormat="1" x14ac:dyDescent="0.2">
      <c r="B16" s="16"/>
      <c r="C16" s="16"/>
      <c r="D16" s="16"/>
      <c r="E16" s="16"/>
      <c r="F16" s="63"/>
      <c r="G16" s="16"/>
      <c r="H16" s="63"/>
      <c r="I16" s="64" t="s">
        <v>12</v>
      </c>
      <c r="J16" s="73" t="s">
        <v>13</v>
      </c>
      <c r="K16" s="74"/>
      <c r="L16" s="66" t="s">
        <v>13</v>
      </c>
      <c r="M16" s="73" t="s">
        <v>14</v>
      </c>
      <c r="N16" s="74"/>
      <c r="O16" s="65" t="s">
        <v>15</v>
      </c>
      <c r="P16" s="16" t="s">
        <v>15</v>
      </c>
    </row>
    <row r="17" spans="2:16" s="30" customFormat="1" x14ac:dyDescent="0.2">
      <c r="B17" s="16" t="s">
        <v>16</v>
      </c>
      <c r="C17" s="16" t="s">
        <v>17</v>
      </c>
      <c r="D17" s="16" t="s">
        <v>18</v>
      </c>
      <c r="E17" s="16" t="s">
        <v>19</v>
      </c>
      <c r="F17" s="16" t="s">
        <v>20</v>
      </c>
      <c r="G17" s="16" t="s">
        <v>21</v>
      </c>
      <c r="H17" s="16" t="s">
        <v>22</v>
      </c>
      <c r="I17" s="64" t="s">
        <v>23</v>
      </c>
      <c r="J17" s="73" t="s">
        <v>24</v>
      </c>
      <c r="K17" s="74"/>
      <c r="L17" s="67" t="s">
        <v>25</v>
      </c>
      <c r="M17" s="73" t="s">
        <v>26</v>
      </c>
      <c r="N17" s="74"/>
      <c r="O17" s="65" t="s">
        <v>27</v>
      </c>
      <c r="P17" s="16" t="s">
        <v>28</v>
      </c>
    </row>
    <row r="18" spans="2:16" s="30" customFormat="1" x14ac:dyDescent="0.2">
      <c r="B18" s="63"/>
      <c r="C18" s="63"/>
      <c r="D18" s="63"/>
      <c r="E18" s="63"/>
      <c r="F18" s="63"/>
      <c r="G18" s="16" t="s">
        <v>3</v>
      </c>
      <c r="H18" s="63"/>
      <c r="I18" s="64" t="s">
        <v>29</v>
      </c>
      <c r="J18" s="72" t="s">
        <v>30</v>
      </c>
      <c r="K18" s="72" t="s">
        <v>31</v>
      </c>
      <c r="L18" s="67"/>
      <c r="M18" s="72" t="s">
        <v>30</v>
      </c>
      <c r="N18" s="72" t="s">
        <v>31</v>
      </c>
      <c r="O18" s="65"/>
      <c r="P18" s="16"/>
    </row>
    <row r="19" spans="2:16" s="30" customFormat="1" ht="3.9" customHeight="1" x14ac:dyDescent="0.2">
      <c r="B19" s="68"/>
      <c r="C19" s="68"/>
      <c r="D19" s="68"/>
      <c r="E19" s="68"/>
      <c r="F19" s="68"/>
      <c r="G19" s="68"/>
      <c r="H19" s="68"/>
      <c r="I19" s="69"/>
      <c r="J19" s="72"/>
      <c r="K19" s="72"/>
      <c r="L19" s="70"/>
      <c r="M19" s="72"/>
      <c r="N19" s="72"/>
      <c r="O19" s="71"/>
      <c r="P19" s="68"/>
    </row>
    <row r="20" spans="2:16" ht="15.9" customHeight="1" x14ac:dyDescent="0.2">
      <c r="B20" s="17" t="s">
        <v>182</v>
      </c>
      <c r="C20" s="17" t="s">
        <v>183</v>
      </c>
      <c r="D20" s="17" t="s">
        <v>181</v>
      </c>
      <c r="E20" s="17" t="s">
        <v>139</v>
      </c>
      <c r="F20" s="17" t="s">
        <v>142</v>
      </c>
      <c r="G20" s="18" t="s">
        <v>172</v>
      </c>
      <c r="H20" s="17" t="s">
        <v>32</v>
      </c>
      <c r="I20" s="19">
        <v>1224</v>
      </c>
      <c r="J20" s="20"/>
      <c r="K20" s="20">
        <v>8</v>
      </c>
      <c r="L20" s="21">
        <f t="shared" ref="L20:L49" si="0">(+J20)+(K20*2)</f>
        <v>16</v>
      </c>
      <c r="M20" s="19"/>
      <c r="N20" s="19">
        <v>100</v>
      </c>
      <c r="O20" s="22">
        <f>(+J20*M20)+(K20*N20)</f>
        <v>800</v>
      </c>
      <c r="P20" s="22">
        <f>+O20*$P$52</f>
        <v>0</v>
      </c>
    </row>
    <row r="21" spans="2:16" ht="15.9" customHeight="1" x14ac:dyDescent="0.2">
      <c r="B21" s="17" t="s">
        <v>184</v>
      </c>
      <c r="C21" s="17" t="s">
        <v>185</v>
      </c>
      <c r="D21" s="17" t="s">
        <v>134</v>
      </c>
      <c r="E21" s="17" t="s">
        <v>135</v>
      </c>
      <c r="F21" s="17" t="s">
        <v>143</v>
      </c>
      <c r="G21" s="18" t="s">
        <v>173</v>
      </c>
      <c r="H21" s="17" t="s">
        <v>32</v>
      </c>
      <c r="I21" s="19">
        <v>724</v>
      </c>
      <c r="J21" s="20"/>
      <c r="K21" s="20">
        <v>21</v>
      </c>
      <c r="L21" s="21">
        <f t="shared" si="0"/>
        <v>42</v>
      </c>
      <c r="M21" s="19"/>
      <c r="N21" s="19">
        <v>100</v>
      </c>
      <c r="O21" s="22">
        <f t="shared" ref="O21:O49" si="1">(+J21*M21)+(K21*N21)</f>
        <v>2100</v>
      </c>
      <c r="P21" s="22">
        <f t="shared" ref="P21:P49" si="2">+O21*$P$52</f>
        <v>0</v>
      </c>
    </row>
    <row r="22" spans="2:16" ht="15.9" customHeight="1" x14ac:dyDescent="0.2">
      <c r="B22" s="17" t="s">
        <v>182</v>
      </c>
      <c r="C22" s="17" t="s">
        <v>186</v>
      </c>
      <c r="D22" s="17" t="s">
        <v>134</v>
      </c>
      <c r="E22" s="17" t="s">
        <v>141</v>
      </c>
      <c r="F22" s="17" t="s">
        <v>144</v>
      </c>
      <c r="G22" s="18" t="s">
        <v>174</v>
      </c>
      <c r="H22" s="17" t="s">
        <v>32</v>
      </c>
      <c r="I22" s="19">
        <v>1024</v>
      </c>
      <c r="J22" s="20"/>
      <c r="K22" s="20">
        <v>1</v>
      </c>
      <c r="L22" s="21">
        <f t="shared" si="0"/>
        <v>2</v>
      </c>
      <c r="M22" s="19"/>
      <c r="N22" s="19">
        <v>100</v>
      </c>
      <c r="O22" s="22">
        <f t="shared" si="1"/>
        <v>100</v>
      </c>
      <c r="P22" s="22">
        <f t="shared" si="2"/>
        <v>0</v>
      </c>
    </row>
    <row r="23" spans="2:16" ht="15.9" customHeight="1" x14ac:dyDescent="0.2">
      <c r="B23" s="17" t="s">
        <v>182</v>
      </c>
      <c r="C23" s="17" t="s">
        <v>186</v>
      </c>
      <c r="D23" s="17" t="s">
        <v>134</v>
      </c>
      <c r="E23" s="17" t="s">
        <v>141</v>
      </c>
      <c r="F23" s="17" t="s">
        <v>145</v>
      </c>
      <c r="G23" s="18" t="s">
        <v>174</v>
      </c>
      <c r="H23" s="17" t="s">
        <v>32</v>
      </c>
      <c r="I23" s="19">
        <v>1024</v>
      </c>
      <c r="J23" s="20"/>
      <c r="K23" s="20">
        <v>20</v>
      </c>
      <c r="L23" s="21">
        <f t="shared" si="0"/>
        <v>40</v>
      </c>
      <c r="M23" s="19"/>
      <c r="N23" s="19">
        <v>100</v>
      </c>
      <c r="O23" s="22">
        <f t="shared" si="1"/>
        <v>2000</v>
      </c>
      <c r="P23" s="22">
        <f t="shared" si="2"/>
        <v>0</v>
      </c>
    </row>
    <row r="24" spans="2:16" ht="15.9" customHeight="1" x14ac:dyDescent="0.2">
      <c r="B24" s="17" t="s">
        <v>182</v>
      </c>
      <c r="C24" s="17" t="s">
        <v>186</v>
      </c>
      <c r="D24" s="17" t="s">
        <v>134</v>
      </c>
      <c r="E24" s="17" t="s">
        <v>136</v>
      </c>
      <c r="F24" s="17" t="s">
        <v>146</v>
      </c>
      <c r="G24" s="18" t="s">
        <v>174</v>
      </c>
      <c r="H24" s="17" t="s">
        <v>32</v>
      </c>
      <c r="I24" s="19">
        <v>1174</v>
      </c>
      <c r="J24" s="20"/>
      <c r="K24" s="20">
        <v>12</v>
      </c>
      <c r="L24" s="21">
        <f t="shared" si="0"/>
        <v>24</v>
      </c>
      <c r="M24" s="19"/>
      <c r="N24" s="19">
        <v>100</v>
      </c>
      <c r="O24" s="22">
        <f t="shared" si="1"/>
        <v>1200</v>
      </c>
      <c r="P24" s="22">
        <f t="shared" si="2"/>
        <v>0</v>
      </c>
    </row>
    <row r="25" spans="2:16" ht="15.9" customHeight="1" x14ac:dyDescent="0.2">
      <c r="B25" s="17" t="s">
        <v>182</v>
      </c>
      <c r="C25" s="17" t="s">
        <v>186</v>
      </c>
      <c r="D25" s="17" t="s">
        <v>134</v>
      </c>
      <c r="E25" s="17" t="s">
        <v>133</v>
      </c>
      <c r="F25" s="17" t="s">
        <v>147</v>
      </c>
      <c r="G25" s="18" t="s">
        <v>174</v>
      </c>
      <c r="H25" s="17" t="s">
        <v>32</v>
      </c>
      <c r="I25" s="19">
        <v>874</v>
      </c>
      <c r="J25" s="20"/>
      <c r="K25" s="20">
        <v>5</v>
      </c>
      <c r="L25" s="21">
        <f t="shared" si="0"/>
        <v>10</v>
      </c>
      <c r="M25" s="19"/>
      <c r="N25" s="19">
        <v>100</v>
      </c>
      <c r="O25" s="22">
        <f t="shared" si="1"/>
        <v>500</v>
      </c>
      <c r="P25" s="22">
        <f t="shared" si="2"/>
        <v>0</v>
      </c>
    </row>
    <row r="26" spans="2:16" ht="15.9" customHeight="1" x14ac:dyDescent="0.2">
      <c r="B26" s="17" t="s">
        <v>182</v>
      </c>
      <c r="C26" s="17" t="s">
        <v>186</v>
      </c>
      <c r="D26" s="17" t="s">
        <v>134</v>
      </c>
      <c r="E26" s="17" t="s">
        <v>140</v>
      </c>
      <c r="F26" s="17" t="s">
        <v>148</v>
      </c>
      <c r="G26" s="18" t="s">
        <v>174</v>
      </c>
      <c r="H26" s="17" t="s">
        <v>32</v>
      </c>
      <c r="I26" s="19">
        <v>974</v>
      </c>
      <c r="J26" s="20"/>
      <c r="K26" s="20">
        <v>1</v>
      </c>
      <c r="L26" s="21">
        <f t="shared" si="0"/>
        <v>2</v>
      </c>
      <c r="M26" s="19"/>
      <c r="N26" s="19">
        <v>100</v>
      </c>
      <c r="O26" s="22">
        <f t="shared" si="1"/>
        <v>100</v>
      </c>
      <c r="P26" s="22">
        <f t="shared" si="2"/>
        <v>0</v>
      </c>
    </row>
    <row r="27" spans="2:16" ht="15.9" customHeight="1" x14ac:dyDescent="0.2">
      <c r="B27" s="17" t="s">
        <v>182</v>
      </c>
      <c r="C27" s="17" t="s">
        <v>186</v>
      </c>
      <c r="D27" s="17" t="s">
        <v>134</v>
      </c>
      <c r="E27" s="17" t="s">
        <v>140</v>
      </c>
      <c r="F27" s="17" t="s">
        <v>149</v>
      </c>
      <c r="G27" s="18" t="s">
        <v>174</v>
      </c>
      <c r="H27" s="17" t="s">
        <v>32</v>
      </c>
      <c r="I27" s="19">
        <v>974</v>
      </c>
      <c r="J27" s="20"/>
      <c r="K27" s="20">
        <v>9</v>
      </c>
      <c r="L27" s="21">
        <f t="shared" si="0"/>
        <v>18</v>
      </c>
      <c r="M27" s="19"/>
      <c r="N27" s="19">
        <v>100</v>
      </c>
      <c r="O27" s="22">
        <f t="shared" si="1"/>
        <v>900</v>
      </c>
      <c r="P27" s="22">
        <f t="shared" si="2"/>
        <v>0</v>
      </c>
    </row>
    <row r="28" spans="2:16" ht="15.9" customHeight="1" x14ac:dyDescent="0.2">
      <c r="B28" s="17" t="s">
        <v>182</v>
      </c>
      <c r="C28" s="17" t="s">
        <v>187</v>
      </c>
      <c r="D28" s="17" t="s">
        <v>134</v>
      </c>
      <c r="E28" s="17" t="s">
        <v>138</v>
      </c>
      <c r="F28" s="17" t="s">
        <v>150</v>
      </c>
      <c r="G28" s="18" t="s">
        <v>174</v>
      </c>
      <c r="H28" s="17" t="s">
        <v>32</v>
      </c>
      <c r="I28" s="19">
        <v>1024</v>
      </c>
      <c r="J28" s="20"/>
      <c r="K28" s="20">
        <v>9</v>
      </c>
      <c r="L28" s="21">
        <f t="shared" si="0"/>
        <v>18</v>
      </c>
      <c r="M28" s="19"/>
      <c r="N28" s="19">
        <v>100</v>
      </c>
      <c r="O28" s="22">
        <f t="shared" si="1"/>
        <v>900</v>
      </c>
      <c r="P28" s="22">
        <f t="shared" si="2"/>
        <v>0</v>
      </c>
    </row>
    <row r="29" spans="2:16" ht="15.9" customHeight="1" x14ac:dyDescent="0.2">
      <c r="B29" s="17" t="s">
        <v>188</v>
      </c>
      <c r="C29" s="17" t="s">
        <v>189</v>
      </c>
      <c r="D29" s="17" t="s">
        <v>134</v>
      </c>
      <c r="E29" s="17" t="s">
        <v>138</v>
      </c>
      <c r="F29" s="17" t="s">
        <v>151</v>
      </c>
      <c r="G29" s="18" t="s">
        <v>175</v>
      </c>
      <c r="H29" s="17" t="s">
        <v>32</v>
      </c>
      <c r="I29" s="19">
        <v>1024</v>
      </c>
      <c r="J29" s="20"/>
      <c r="K29" s="20">
        <v>20</v>
      </c>
      <c r="L29" s="21">
        <f t="shared" si="0"/>
        <v>40</v>
      </c>
      <c r="M29" s="19"/>
      <c r="N29" s="19">
        <v>100</v>
      </c>
      <c r="O29" s="22">
        <f t="shared" si="1"/>
        <v>2000</v>
      </c>
      <c r="P29" s="22">
        <f t="shared" si="2"/>
        <v>0</v>
      </c>
    </row>
    <row r="30" spans="2:16" ht="15.9" customHeight="1" x14ac:dyDescent="0.2">
      <c r="B30" s="17" t="s">
        <v>188</v>
      </c>
      <c r="C30" s="17" t="s">
        <v>189</v>
      </c>
      <c r="D30" s="17" t="s">
        <v>134</v>
      </c>
      <c r="E30" s="17" t="s">
        <v>138</v>
      </c>
      <c r="F30" s="17" t="s">
        <v>152</v>
      </c>
      <c r="G30" s="18" t="s">
        <v>175</v>
      </c>
      <c r="H30" s="17" t="s">
        <v>32</v>
      </c>
      <c r="I30" s="19">
        <v>1024</v>
      </c>
      <c r="J30" s="20"/>
      <c r="K30" s="20">
        <v>14</v>
      </c>
      <c r="L30" s="21">
        <f t="shared" si="0"/>
        <v>28</v>
      </c>
      <c r="M30" s="19"/>
      <c r="N30" s="19">
        <v>100</v>
      </c>
      <c r="O30" s="22">
        <f t="shared" si="1"/>
        <v>1400</v>
      </c>
      <c r="P30" s="22">
        <f t="shared" si="2"/>
        <v>0</v>
      </c>
    </row>
    <row r="31" spans="2:16" ht="15.9" customHeight="1" x14ac:dyDescent="0.2">
      <c r="B31" s="17" t="s">
        <v>182</v>
      </c>
      <c r="C31" s="17" t="s">
        <v>187</v>
      </c>
      <c r="D31" s="17" t="s">
        <v>134</v>
      </c>
      <c r="E31" s="17" t="s">
        <v>135</v>
      </c>
      <c r="F31" s="17" t="s">
        <v>153</v>
      </c>
      <c r="G31" s="18" t="s">
        <v>174</v>
      </c>
      <c r="H31" s="17" t="s">
        <v>32</v>
      </c>
      <c r="I31" s="19">
        <v>724</v>
      </c>
      <c r="J31" s="20"/>
      <c r="K31" s="20">
        <v>10</v>
      </c>
      <c r="L31" s="21">
        <f t="shared" si="0"/>
        <v>20</v>
      </c>
      <c r="M31" s="19"/>
      <c r="N31" s="19">
        <v>100</v>
      </c>
      <c r="O31" s="22">
        <f t="shared" si="1"/>
        <v>1000</v>
      </c>
      <c r="P31" s="22">
        <f t="shared" si="2"/>
        <v>0</v>
      </c>
    </row>
    <row r="32" spans="2:16" ht="15.9" customHeight="1" x14ac:dyDescent="0.2">
      <c r="B32" s="17" t="s">
        <v>182</v>
      </c>
      <c r="C32" s="17" t="s">
        <v>187</v>
      </c>
      <c r="D32" s="17" t="s">
        <v>134</v>
      </c>
      <c r="E32" s="17" t="s">
        <v>140</v>
      </c>
      <c r="F32" s="17" t="s">
        <v>154</v>
      </c>
      <c r="G32" s="18" t="s">
        <v>174</v>
      </c>
      <c r="H32" s="17" t="s">
        <v>32</v>
      </c>
      <c r="I32" s="19">
        <v>974</v>
      </c>
      <c r="J32" s="20"/>
      <c r="K32" s="20">
        <v>18</v>
      </c>
      <c r="L32" s="21">
        <f t="shared" si="0"/>
        <v>36</v>
      </c>
      <c r="M32" s="19"/>
      <c r="N32" s="19">
        <v>100</v>
      </c>
      <c r="O32" s="22">
        <f t="shared" si="1"/>
        <v>1800</v>
      </c>
      <c r="P32" s="22">
        <f t="shared" si="2"/>
        <v>0</v>
      </c>
    </row>
    <row r="33" spans="2:16" ht="15.9" customHeight="1" x14ac:dyDescent="0.2">
      <c r="B33" s="17" t="s">
        <v>190</v>
      </c>
      <c r="C33" s="17" t="s">
        <v>191</v>
      </c>
      <c r="D33" s="17" t="s">
        <v>134</v>
      </c>
      <c r="E33" s="17" t="s">
        <v>141</v>
      </c>
      <c r="F33" s="17" t="s">
        <v>155</v>
      </c>
      <c r="G33" s="18" t="s">
        <v>176</v>
      </c>
      <c r="H33" s="17" t="s">
        <v>32</v>
      </c>
      <c r="I33" s="19">
        <v>1024</v>
      </c>
      <c r="J33" s="20"/>
      <c r="K33" s="20">
        <v>20</v>
      </c>
      <c r="L33" s="21">
        <f t="shared" si="0"/>
        <v>40</v>
      </c>
      <c r="M33" s="19"/>
      <c r="N33" s="19">
        <v>100</v>
      </c>
      <c r="O33" s="22">
        <f t="shared" si="1"/>
        <v>2000</v>
      </c>
      <c r="P33" s="22">
        <f t="shared" si="2"/>
        <v>0</v>
      </c>
    </row>
    <row r="34" spans="2:16" ht="15.9" customHeight="1" x14ac:dyDescent="0.2">
      <c r="B34" s="17" t="s">
        <v>188</v>
      </c>
      <c r="C34" s="17" t="s">
        <v>192</v>
      </c>
      <c r="D34" s="17" t="s">
        <v>134</v>
      </c>
      <c r="E34" s="17" t="s">
        <v>141</v>
      </c>
      <c r="F34" s="17" t="s">
        <v>156</v>
      </c>
      <c r="G34" s="18" t="s">
        <v>175</v>
      </c>
      <c r="H34" s="17" t="s">
        <v>32</v>
      </c>
      <c r="I34" s="19">
        <v>1024</v>
      </c>
      <c r="J34" s="20"/>
      <c r="K34" s="20">
        <v>11</v>
      </c>
      <c r="L34" s="21">
        <f t="shared" si="0"/>
        <v>22</v>
      </c>
      <c r="M34" s="19"/>
      <c r="N34" s="19">
        <v>100</v>
      </c>
      <c r="O34" s="22">
        <f t="shared" si="1"/>
        <v>1100</v>
      </c>
      <c r="P34" s="22">
        <f t="shared" si="2"/>
        <v>0</v>
      </c>
    </row>
    <row r="35" spans="2:16" ht="15.9" customHeight="1" x14ac:dyDescent="0.2">
      <c r="B35" s="17" t="s">
        <v>190</v>
      </c>
      <c r="C35" s="17" t="s">
        <v>193</v>
      </c>
      <c r="D35" s="17" t="s">
        <v>134</v>
      </c>
      <c r="E35" s="17" t="s">
        <v>141</v>
      </c>
      <c r="F35" s="17" t="s">
        <v>157</v>
      </c>
      <c r="G35" s="18" t="s">
        <v>176</v>
      </c>
      <c r="H35" s="17" t="s">
        <v>32</v>
      </c>
      <c r="I35" s="19">
        <v>1024</v>
      </c>
      <c r="J35" s="20"/>
      <c r="K35" s="20">
        <v>20</v>
      </c>
      <c r="L35" s="21">
        <f t="shared" si="0"/>
        <v>40</v>
      </c>
      <c r="M35" s="19"/>
      <c r="N35" s="19">
        <v>100</v>
      </c>
      <c r="O35" s="22">
        <f t="shared" si="1"/>
        <v>2000</v>
      </c>
      <c r="P35" s="22">
        <f t="shared" si="2"/>
        <v>0</v>
      </c>
    </row>
    <row r="36" spans="2:16" ht="15.9" customHeight="1" x14ac:dyDescent="0.2">
      <c r="B36" s="17" t="s">
        <v>190</v>
      </c>
      <c r="C36" s="17" t="s">
        <v>193</v>
      </c>
      <c r="D36" s="17" t="s">
        <v>134</v>
      </c>
      <c r="E36" s="17" t="s">
        <v>141</v>
      </c>
      <c r="F36" s="17" t="s">
        <v>158</v>
      </c>
      <c r="G36" s="18" t="s">
        <v>176</v>
      </c>
      <c r="H36" s="17" t="s">
        <v>32</v>
      </c>
      <c r="I36" s="19">
        <v>1024</v>
      </c>
      <c r="J36" s="20"/>
      <c r="K36" s="20">
        <v>16</v>
      </c>
      <c r="L36" s="21">
        <f t="shared" si="0"/>
        <v>32</v>
      </c>
      <c r="M36" s="19"/>
      <c r="N36" s="19">
        <v>100</v>
      </c>
      <c r="O36" s="22">
        <f t="shared" si="1"/>
        <v>1600</v>
      </c>
      <c r="P36" s="22">
        <f t="shared" si="2"/>
        <v>0</v>
      </c>
    </row>
    <row r="37" spans="2:16" ht="15.9" customHeight="1" x14ac:dyDescent="0.2">
      <c r="B37" s="17" t="s">
        <v>190</v>
      </c>
      <c r="C37" s="17" t="s">
        <v>191</v>
      </c>
      <c r="D37" s="17" t="s">
        <v>134</v>
      </c>
      <c r="E37" s="17" t="s">
        <v>140</v>
      </c>
      <c r="F37" s="17" t="s">
        <v>159</v>
      </c>
      <c r="G37" s="18" t="s">
        <v>177</v>
      </c>
      <c r="H37" s="17" t="s">
        <v>32</v>
      </c>
      <c r="I37" s="19">
        <v>974</v>
      </c>
      <c r="J37" s="20"/>
      <c r="K37" s="20">
        <v>9</v>
      </c>
      <c r="L37" s="21">
        <f t="shared" si="0"/>
        <v>18</v>
      </c>
      <c r="M37" s="19"/>
      <c r="N37" s="19">
        <v>100</v>
      </c>
      <c r="O37" s="22">
        <f t="shared" si="1"/>
        <v>900</v>
      </c>
      <c r="P37" s="22">
        <f t="shared" si="2"/>
        <v>0</v>
      </c>
    </row>
    <row r="38" spans="2:16" ht="15.9" customHeight="1" x14ac:dyDescent="0.2">
      <c r="B38" s="17" t="s">
        <v>190</v>
      </c>
      <c r="C38" s="17" t="s">
        <v>193</v>
      </c>
      <c r="D38" s="17" t="s">
        <v>134</v>
      </c>
      <c r="E38" s="17" t="s">
        <v>137</v>
      </c>
      <c r="F38" s="17" t="s">
        <v>160</v>
      </c>
      <c r="G38" s="18" t="s">
        <v>176</v>
      </c>
      <c r="H38" s="17" t="s">
        <v>32</v>
      </c>
      <c r="I38" s="19">
        <v>1124</v>
      </c>
      <c r="J38" s="20"/>
      <c r="K38" s="20">
        <v>6</v>
      </c>
      <c r="L38" s="21">
        <f t="shared" si="0"/>
        <v>12</v>
      </c>
      <c r="M38" s="19"/>
      <c r="N38" s="19">
        <v>100</v>
      </c>
      <c r="O38" s="22">
        <f t="shared" si="1"/>
        <v>600</v>
      </c>
      <c r="P38" s="22">
        <f t="shared" si="2"/>
        <v>0</v>
      </c>
    </row>
    <row r="39" spans="2:16" ht="15.9" customHeight="1" x14ac:dyDescent="0.2">
      <c r="B39" s="17" t="s">
        <v>190</v>
      </c>
      <c r="C39" s="17" t="s">
        <v>193</v>
      </c>
      <c r="D39" s="17" t="s">
        <v>134</v>
      </c>
      <c r="E39" s="17" t="s">
        <v>137</v>
      </c>
      <c r="F39" s="17" t="s">
        <v>161</v>
      </c>
      <c r="G39" s="18" t="s">
        <v>176</v>
      </c>
      <c r="H39" s="17" t="s">
        <v>32</v>
      </c>
      <c r="I39" s="19">
        <v>1124</v>
      </c>
      <c r="J39" s="20"/>
      <c r="K39" s="20">
        <v>6</v>
      </c>
      <c r="L39" s="21">
        <f t="shared" si="0"/>
        <v>12</v>
      </c>
      <c r="M39" s="19"/>
      <c r="N39" s="19">
        <v>100</v>
      </c>
      <c r="O39" s="22">
        <f t="shared" si="1"/>
        <v>600</v>
      </c>
      <c r="P39" s="22">
        <f t="shared" si="2"/>
        <v>0</v>
      </c>
    </row>
    <row r="40" spans="2:16" ht="15.9" customHeight="1" x14ac:dyDescent="0.2">
      <c r="B40" s="17" t="s">
        <v>190</v>
      </c>
      <c r="C40" s="17" t="s">
        <v>193</v>
      </c>
      <c r="D40" s="17" t="s">
        <v>134</v>
      </c>
      <c r="E40" s="17" t="s">
        <v>137</v>
      </c>
      <c r="F40" s="17" t="s">
        <v>162</v>
      </c>
      <c r="G40" s="18" t="s">
        <v>176</v>
      </c>
      <c r="H40" s="17" t="s">
        <v>32</v>
      </c>
      <c r="I40" s="19">
        <v>1124</v>
      </c>
      <c r="J40" s="20"/>
      <c r="K40" s="20">
        <v>3</v>
      </c>
      <c r="L40" s="21">
        <f t="shared" si="0"/>
        <v>6</v>
      </c>
      <c r="M40" s="19"/>
      <c r="N40" s="19">
        <v>100</v>
      </c>
      <c r="O40" s="22">
        <f t="shared" si="1"/>
        <v>300</v>
      </c>
      <c r="P40" s="22">
        <f t="shared" si="2"/>
        <v>0</v>
      </c>
    </row>
    <row r="41" spans="2:16" ht="15.9" customHeight="1" x14ac:dyDescent="0.2">
      <c r="B41" s="17" t="s">
        <v>194</v>
      </c>
      <c r="C41" s="17" t="s">
        <v>195</v>
      </c>
      <c r="D41" s="17" t="s">
        <v>134</v>
      </c>
      <c r="E41" s="17" t="s">
        <v>137</v>
      </c>
      <c r="F41" s="17" t="s">
        <v>163</v>
      </c>
      <c r="G41" s="18" t="s">
        <v>178</v>
      </c>
      <c r="H41" s="17" t="s">
        <v>32</v>
      </c>
      <c r="I41" s="19">
        <v>1124</v>
      </c>
      <c r="J41" s="20"/>
      <c r="K41" s="20">
        <v>1</v>
      </c>
      <c r="L41" s="21">
        <f t="shared" si="0"/>
        <v>2</v>
      </c>
      <c r="M41" s="19"/>
      <c r="N41" s="19">
        <v>100</v>
      </c>
      <c r="O41" s="22">
        <f t="shared" si="1"/>
        <v>100</v>
      </c>
      <c r="P41" s="22">
        <f t="shared" si="2"/>
        <v>0</v>
      </c>
    </row>
    <row r="42" spans="2:16" ht="15.9" customHeight="1" x14ac:dyDescent="0.2">
      <c r="B42" s="17" t="s">
        <v>194</v>
      </c>
      <c r="C42" s="17" t="s">
        <v>195</v>
      </c>
      <c r="D42" s="17" t="s">
        <v>134</v>
      </c>
      <c r="E42" s="17" t="s">
        <v>137</v>
      </c>
      <c r="F42" s="17" t="s">
        <v>164</v>
      </c>
      <c r="G42" s="18" t="s">
        <v>178</v>
      </c>
      <c r="H42" s="17" t="s">
        <v>32</v>
      </c>
      <c r="I42" s="19">
        <v>1124</v>
      </c>
      <c r="J42" s="20"/>
      <c r="K42" s="20">
        <v>2</v>
      </c>
      <c r="L42" s="21">
        <f t="shared" si="0"/>
        <v>4</v>
      </c>
      <c r="M42" s="19"/>
      <c r="N42" s="19">
        <v>100</v>
      </c>
      <c r="O42" s="22">
        <f t="shared" si="1"/>
        <v>200</v>
      </c>
      <c r="P42" s="22">
        <f t="shared" si="2"/>
        <v>0</v>
      </c>
    </row>
    <row r="43" spans="2:16" ht="15.9" customHeight="1" x14ac:dyDescent="0.2">
      <c r="B43" s="17" t="s">
        <v>190</v>
      </c>
      <c r="C43" s="17" t="s">
        <v>191</v>
      </c>
      <c r="D43" s="17" t="s">
        <v>134</v>
      </c>
      <c r="E43" s="17" t="s">
        <v>135</v>
      </c>
      <c r="F43" s="17" t="s">
        <v>165</v>
      </c>
      <c r="G43" s="18" t="s">
        <v>177</v>
      </c>
      <c r="H43" s="17" t="s">
        <v>32</v>
      </c>
      <c r="I43" s="19">
        <v>724</v>
      </c>
      <c r="J43" s="20"/>
      <c r="K43" s="20">
        <v>1</v>
      </c>
      <c r="L43" s="21">
        <f t="shared" si="0"/>
        <v>2</v>
      </c>
      <c r="M43" s="19"/>
      <c r="N43" s="19">
        <v>100</v>
      </c>
      <c r="O43" s="22">
        <f t="shared" si="1"/>
        <v>100</v>
      </c>
      <c r="P43" s="22">
        <f t="shared" si="2"/>
        <v>0</v>
      </c>
    </row>
    <row r="44" spans="2:16" ht="15.9" customHeight="1" x14ac:dyDescent="0.2">
      <c r="B44" s="17" t="s">
        <v>190</v>
      </c>
      <c r="C44" s="17" t="s">
        <v>191</v>
      </c>
      <c r="D44" s="17" t="s">
        <v>134</v>
      </c>
      <c r="E44" s="17" t="s">
        <v>135</v>
      </c>
      <c r="F44" s="17" t="s">
        <v>166</v>
      </c>
      <c r="G44" s="18" t="s">
        <v>177</v>
      </c>
      <c r="H44" s="17" t="s">
        <v>32</v>
      </c>
      <c r="I44" s="19">
        <v>724</v>
      </c>
      <c r="J44" s="20"/>
      <c r="K44" s="20">
        <v>2</v>
      </c>
      <c r="L44" s="21">
        <f t="shared" si="0"/>
        <v>4</v>
      </c>
      <c r="M44" s="19"/>
      <c r="N44" s="19">
        <v>100</v>
      </c>
      <c r="O44" s="22">
        <f t="shared" si="1"/>
        <v>200</v>
      </c>
      <c r="P44" s="22">
        <f t="shared" si="2"/>
        <v>0</v>
      </c>
    </row>
    <row r="45" spans="2:16" ht="15.9" customHeight="1" x14ac:dyDescent="0.2">
      <c r="B45" s="17" t="s">
        <v>194</v>
      </c>
      <c r="C45" s="17" t="s">
        <v>196</v>
      </c>
      <c r="D45" s="17" t="s">
        <v>134</v>
      </c>
      <c r="E45" s="17" t="s">
        <v>138</v>
      </c>
      <c r="F45" s="17" t="s">
        <v>167</v>
      </c>
      <c r="G45" s="18" t="s">
        <v>179</v>
      </c>
      <c r="H45" s="17" t="s">
        <v>32</v>
      </c>
      <c r="I45" s="19">
        <v>1024</v>
      </c>
      <c r="J45" s="20"/>
      <c r="K45" s="20">
        <v>4</v>
      </c>
      <c r="L45" s="21">
        <f t="shared" si="0"/>
        <v>8</v>
      </c>
      <c r="M45" s="19"/>
      <c r="N45" s="19">
        <v>100</v>
      </c>
      <c r="O45" s="22">
        <f t="shared" si="1"/>
        <v>400</v>
      </c>
      <c r="P45" s="22">
        <f t="shared" si="2"/>
        <v>0</v>
      </c>
    </row>
    <row r="46" spans="2:16" ht="15.9" customHeight="1" x14ac:dyDescent="0.2">
      <c r="B46" s="17" t="s">
        <v>190</v>
      </c>
      <c r="C46" s="17" t="s">
        <v>191</v>
      </c>
      <c r="D46" s="17" t="s">
        <v>134</v>
      </c>
      <c r="E46" s="17" t="s">
        <v>135</v>
      </c>
      <c r="F46" s="17" t="s">
        <v>168</v>
      </c>
      <c r="G46" s="18" t="s">
        <v>176</v>
      </c>
      <c r="H46" s="17" t="s">
        <v>32</v>
      </c>
      <c r="I46" s="19">
        <v>724</v>
      </c>
      <c r="J46" s="20"/>
      <c r="K46" s="20">
        <v>2</v>
      </c>
      <c r="L46" s="21">
        <f t="shared" si="0"/>
        <v>4</v>
      </c>
      <c r="M46" s="19"/>
      <c r="N46" s="19">
        <v>100</v>
      </c>
      <c r="O46" s="22">
        <f t="shared" si="1"/>
        <v>200</v>
      </c>
      <c r="P46" s="22">
        <f t="shared" si="2"/>
        <v>0</v>
      </c>
    </row>
    <row r="47" spans="2:16" ht="15.9" customHeight="1" x14ac:dyDescent="0.2">
      <c r="B47" s="17" t="s">
        <v>194</v>
      </c>
      <c r="C47" s="17" t="s">
        <v>195</v>
      </c>
      <c r="D47" s="17" t="s">
        <v>134</v>
      </c>
      <c r="E47" s="17" t="s">
        <v>138</v>
      </c>
      <c r="F47" s="17" t="s">
        <v>169</v>
      </c>
      <c r="G47" s="18" t="s">
        <v>180</v>
      </c>
      <c r="H47" s="17" t="s">
        <v>32</v>
      </c>
      <c r="I47" s="19">
        <v>1024</v>
      </c>
      <c r="J47" s="20"/>
      <c r="K47" s="20">
        <v>1</v>
      </c>
      <c r="L47" s="21">
        <f t="shared" si="0"/>
        <v>2</v>
      </c>
      <c r="M47" s="19"/>
      <c r="N47" s="19">
        <v>100</v>
      </c>
      <c r="O47" s="22">
        <f t="shared" si="1"/>
        <v>100</v>
      </c>
      <c r="P47" s="22">
        <f t="shared" si="2"/>
        <v>0</v>
      </c>
    </row>
    <row r="48" spans="2:16" ht="15.9" customHeight="1" x14ac:dyDescent="0.2">
      <c r="B48" s="17" t="s">
        <v>194</v>
      </c>
      <c r="C48" s="17" t="s">
        <v>195</v>
      </c>
      <c r="D48" s="17" t="s">
        <v>134</v>
      </c>
      <c r="E48" s="17" t="s">
        <v>138</v>
      </c>
      <c r="F48" s="17" t="s">
        <v>170</v>
      </c>
      <c r="G48" s="18" t="s">
        <v>179</v>
      </c>
      <c r="H48" s="17" t="s">
        <v>32</v>
      </c>
      <c r="I48" s="19">
        <v>1024</v>
      </c>
      <c r="J48" s="20"/>
      <c r="K48" s="20">
        <v>12</v>
      </c>
      <c r="L48" s="21">
        <f t="shared" si="0"/>
        <v>24</v>
      </c>
      <c r="M48" s="19"/>
      <c r="N48" s="19">
        <v>100</v>
      </c>
      <c r="O48" s="22">
        <f t="shared" si="1"/>
        <v>1200</v>
      </c>
      <c r="P48" s="22">
        <f t="shared" si="2"/>
        <v>0</v>
      </c>
    </row>
    <row r="49" spans="2:17" ht="15.9" customHeight="1" x14ac:dyDescent="0.2">
      <c r="B49" s="17" t="s">
        <v>194</v>
      </c>
      <c r="C49" s="17" t="s">
        <v>196</v>
      </c>
      <c r="D49" s="17" t="s">
        <v>134</v>
      </c>
      <c r="E49" s="17" t="s">
        <v>135</v>
      </c>
      <c r="F49" s="17" t="s">
        <v>171</v>
      </c>
      <c r="G49" s="18" t="s">
        <v>179</v>
      </c>
      <c r="H49" s="17" t="s">
        <v>32</v>
      </c>
      <c r="I49" s="19">
        <v>724</v>
      </c>
      <c r="J49" s="20"/>
      <c r="K49" s="20">
        <v>4</v>
      </c>
      <c r="L49" s="21">
        <f t="shared" si="0"/>
        <v>8</v>
      </c>
      <c r="M49" s="19"/>
      <c r="N49" s="19">
        <v>100</v>
      </c>
      <c r="O49" s="22">
        <f t="shared" si="1"/>
        <v>400</v>
      </c>
      <c r="P49" s="22">
        <f t="shared" si="2"/>
        <v>0</v>
      </c>
    </row>
    <row r="50" spans="2:17" ht="15.9" customHeight="1" x14ac:dyDescent="0.2">
      <c r="I50" s="23" t="s">
        <v>15</v>
      </c>
      <c r="J50" s="24">
        <f>SUM(J20:J49)</f>
        <v>0</v>
      </c>
      <c r="K50" s="24">
        <f>SUM(K20:K49)</f>
        <v>268</v>
      </c>
      <c r="L50" s="24">
        <f>SUM(L20:L49)</f>
        <v>536</v>
      </c>
      <c r="M50" s="25"/>
      <c r="N50" s="25"/>
      <c r="O50" s="26">
        <f>SUM(O20:O49)</f>
        <v>26800</v>
      </c>
      <c r="P50" s="26">
        <f>SUM(P20:P49)</f>
        <v>0</v>
      </c>
    </row>
    <row r="51" spans="2:17" ht="15.9" customHeight="1" x14ac:dyDescent="0.2">
      <c r="I51" s="27"/>
      <c r="J51" s="27"/>
      <c r="K51" s="27"/>
      <c r="L51" s="15"/>
      <c r="M51" s="27"/>
      <c r="N51" s="27"/>
      <c r="O51" s="28"/>
      <c r="P51" s="28"/>
    </row>
    <row r="52" spans="2:17" ht="15.9" customHeight="1" x14ac:dyDescent="0.2">
      <c r="I52" s="27"/>
      <c r="J52" s="27"/>
      <c r="K52" s="27"/>
      <c r="L52" s="15"/>
      <c r="M52" s="75" t="s">
        <v>33</v>
      </c>
      <c r="N52" s="76"/>
      <c r="O52" s="77"/>
      <c r="P52" s="29"/>
      <c r="Q52" s="30" t="s">
        <v>34</v>
      </c>
    </row>
    <row r="53" spans="2:17" ht="15.9" customHeight="1" x14ac:dyDescent="0.2">
      <c r="I53" s="27"/>
      <c r="J53" s="27"/>
      <c r="K53" s="27"/>
      <c r="L53" s="15"/>
      <c r="M53" s="75" t="s">
        <v>35</v>
      </c>
      <c r="N53" s="76"/>
      <c r="O53" s="77"/>
      <c r="P53" s="31"/>
    </row>
    <row r="54" spans="2:17" ht="15.9" customHeight="1" x14ac:dyDescent="0.2">
      <c r="I54" s="27"/>
      <c r="J54" s="27"/>
      <c r="K54" s="27"/>
      <c r="L54" s="15"/>
      <c r="M54" s="75" t="s">
        <v>36</v>
      </c>
      <c r="N54" s="76"/>
      <c r="O54" s="77"/>
      <c r="P54" s="32">
        <f>IF(P50*0.015&lt;9.99,0,P50*0.015)</f>
        <v>0</v>
      </c>
    </row>
    <row r="55" spans="2:17" ht="15.9" customHeight="1" x14ac:dyDescent="0.2">
      <c r="I55" s="27"/>
      <c r="J55" s="27"/>
      <c r="K55" s="27"/>
      <c r="L55" s="15"/>
      <c r="M55" s="75" t="s">
        <v>37</v>
      </c>
      <c r="N55" s="76"/>
      <c r="O55" s="77"/>
      <c r="P55" s="33">
        <f>+P50-P54</f>
        <v>0</v>
      </c>
    </row>
    <row r="56" spans="2:17" ht="15.9" customHeight="1" x14ac:dyDescent="0.2">
      <c r="B56" s="1" t="s">
        <v>38</v>
      </c>
      <c r="I56" s="27"/>
      <c r="J56" s="27"/>
      <c r="K56" s="27"/>
      <c r="L56" s="15"/>
      <c r="M56" s="27"/>
      <c r="N56" s="27"/>
      <c r="O56" s="27"/>
      <c r="P56" s="28"/>
    </row>
    <row r="57" spans="2:17" ht="15.9" customHeight="1" x14ac:dyDescent="0.2">
      <c r="B57" s="10" t="s">
        <v>39</v>
      </c>
      <c r="C57" s="7" t="s">
        <v>129</v>
      </c>
      <c r="D57" s="7"/>
      <c r="E57" s="34"/>
      <c r="F57" s="34"/>
      <c r="K57" s="27"/>
      <c r="L57" s="15"/>
      <c r="M57" s="78" t="s">
        <v>40</v>
      </c>
      <c r="N57" s="79"/>
      <c r="O57" s="79"/>
      <c r="P57" s="80"/>
    </row>
    <row r="58" spans="2:17" ht="15.9" customHeight="1" x14ac:dyDescent="0.2">
      <c r="B58" s="1" t="s">
        <v>41</v>
      </c>
      <c r="C58" s="7" t="s">
        <v>130</v>
      </c>
      <c r="D58" s="7"/>
      <c r="E58" s="34"/>
      <c r="F58" s="34"/>
      <c r="K58" s="27"/>
      <c r="L58" s="15"/>
      <c r="M58" s="75" t="s">
        <v>42</v>
      </c>
      <c r="N58" s="76"/>
      <c r="O58" s="77"/>
      <c r="P58" s="35">
        <v>0</v>
      </c>
      <c r="Q58" s="30" t="s">
        <v>43</v>
      </c>
    </row>
    <row r="59" spans="2:17" ht="15.9" customHeight="1" x14ac:dyDescent="0.2">
      <c r="B59" s="10" t="s">
        <v>44</v>
      </c>
      <c r="C59" s="7" t="s">
        <v>131</v>
      </c>
      <c r="D59" s="7"/>
      <c r="E59" s="34"/>
      <c r="F59" s="34"/>
      <c r="K59" s="27"/>
      <c r="L59" s="15"/>
      <c r="M59" s="75" t="s">
        <v>35</v>
      </c>
      <c r="N59" s="76"/>
      <c r="O59" s="77"/>
      <c r="P59" s="36">
        <v>0</v>
      </c>
    </row>
    <row r="60" spans="2:17" ht="15.9" customHeight="1" x14ac:dyDescent="0.2">
      <c r="B60" s="10" t="s">
        <v>45</v>
      </c>
      <c r="C60" s="7">
        <v>3130</v>
      </c>
      <c r="D60" s="7"/>
      <c r="E60" s="34"/>
      <c r="F60" s="34"/>
      <c r="M60" s="75" t="s">
        <v>46</v>
      </c>
      <c r="N60" s="76"/>
      <c r="O60" s="77"/>
      <c r="P60" s="33" t="e">
        <f>+P50/P58</f>
        <v>#DIV/0!</v>
      </c>
    </row>
    <row r="61" spans="2:17" ht="15.9" customHeight="1" x14ac:dyDescent="0.2">
      <c r="B61" s="10" t="s">
        <v>47</v>
      </c>
      <c r="C61" s="7" t="s">
        <v>132</v>
      </c>
      <c r="D61" s="7"/>
      <c r="E61" s="34"/>
      <c r="F61" s="34"/>
      <c r="K61" s="27"/>
      <c r="L61" s="15"/>
      <c r="M61" s="27"/>
      <c r="N61" s="27"/>
      <c r="O61" s="27"/>
      <c r="P61" s="28"/>
    </row>
    <row r="62" spans="2:17" ht="15.9" customHeight="1" x14ac:dyDescent="0.2">
      <c r="B62" s="1" t="s">
        <v>48</v>
      </c>
      <c r="C62" s="5"/>
      <c r="D62" s="5"/>
      <c r="K62" s="27"/>
      <c r="L62" s="15"/>
      <c r="M62" s="27"/>
      <c r="N62" s="27"/>
      <c r="O62" s="27"/>
      <c r="P62" s="28"/>
    </row>
    <row r="63" spans="2:17" ht="15.9" customHeight="1" x14ac:dyDescent="0.2">
      <c r="B63" s="10"/>
      <c r="M63" s="75" t="s">
        <v>49</v>
      </c>
      <c r="N63" s="76"/>
      <c r="O63" s="77"/>
      <c r="P63" s="37"/>
    </row>
    <row r="64" spans="2:17" ht="15.9" customHeight="1" x14ac:dyDescent="0.2"/>
    <row r="65" ht="15.9" customHeight="1" x14ac:dyDescent="0.2"/>
    <row r="66" ht="15.9" customHeight="1" x14ac:dyDescent="0.2"/>
    <row r="67" ht="15.9" customHeight="1" x14ac:dyDescent="0.2"/>
    <row r="68" ht="15.9" customHeight="1" x14ac:dyDescent="0.2"/>
    <row r="69" ht="15.9" customHeight="1" x14ac:dyDescent="0.2"/>
    <row r="70" ht="15.9" customHeight="1" x14ac:dyDescent="0.2"/>
    <row r="71" ht="15.9" customHeight="1" x14ac:dyDescent="0.2"/>
    <row r="72" ht="15.9" customHeight="1" x14ac:dyDescent="0.2"/>
    <row r="73" ht="15.9" customHeight="1" x14ac:dyDescent="0.2"/>
    <row r="99" spans="79:79" x14ac:dyDescent="0.2">
      <c r="CA99" s="38" t="s">
        <v>5</v>
      </c>
    </row>
    <row r="100" spans="79:79" x14ac:dyDescent="0.2">
      <c r="CA100" s="39" t="s">
        <v>50</v>
      </c>
    </row>
    <row r="101" spans="79:79" x14ac:dyDescent="0.2">
      <c r="CA101" s="39" t="s">
        <v>51</v>
      </c>
    </row>
    <row r="102" spans="79:79" x14ac:dyDescent="0.2">
      <c r="CA102" s="39" t="s">
        <v>52</v>
      </c>
    </row>
    <row r="103" spans="79:79" x14ac:dyDescent="0.2">
      <c r="CA103" s="39" t="s">
        <v>53</v>
      </c>
    </row>
    <row r="104" spans="79:79" x14ac:dyDescent="0.2">
      <c r="CA104" s="39" t="s">
        <v>54</v>
      </c>
    </row>
    <row r="105" spans="79:79" x14ac:dyDescent="0.2">
      <c r="CA105" s="39" t="s">
        <v>55</v>
      </c>
    </row>
    <row r="106" spans="79:79" x14ac:dyDescent="0.2">
      <c r="CA106" s="39" t="s">
        <v>6</v>
      </c>
    </row>
    <row r="108" spans="79:79" x14ac:dyDescent="0.2">
      <c r="CA108" s="38" t="s">
        <v>7</v>
      </c>
    </row>
    <row r="109" spans="79:79" x14ac:dyDescent="0.2">
      <c r="CA109" s="39" t="s">
        <v>8</v>
      </c>
    </row>
    <row r="111" spans="79:79" x14ac:dyDescent="0.2">
      <c r="CA111" s="38" t="s">
        <v>10</v>
      </c>
    </row>
    <row r="112" spans="79:79" x14ac:dyDescent="0.2">
      <c r="CA112" s="39" t="s">
        <v>11</v>
      </c>
    </row>
    <row r="113" spans="79:79" x14ac:dyDescent="0.2">
      <c r="CA113" s="39" t="s">
        <v>51</v>
      </c>
    </row>
    <row r="114" spans="79:79" x14ac:dyDescent="0.2">
      <c r="CA114" s="39" t="s">
        <v>56</v>
      </c>
    </row>
    <row r="115" spans="79:79" x14ac:dyDescent="0.2">
      <c r="CA115" s="39" t="s">
        <v>57</v>
      </c>
    </row>
    <row r="116" spans="79:79" x14ac:dyDescent="0.2">
      <c r="CA116" s="39" t="s">
        <v>58</v>
      </c>
    </row>
    <row r="117" spans="79:79" x14ac:dyDescent="0.2">
      <c r="CA117" s="39" t="s">
        <v>59</v>
      </c>
    </row>
    <row r="118" spans="79:79" x14ac:dyDescent="0.2">
      <c r="CA118" s="39" t="s">
        <v>60</v>
      </c>
    </row>
  </sheetData>
  <sheetProtection password="CD8D" sheet="1" objects="1" scenarios="1"/>
  <mergeCells count="17">
    <mergeCell ref="M52:O52"/>
    <mergeCell ref="M53:O53"/>
    <mergeCell ref="M54:O54"/>
    <mergeCell ref="M55:O55"/>
    <mergeCell ref="M63:O63"/>
    <mergeCell ref="M57:P57"/>
    <mergeCell ref="M58:O58"/>
    <mergeCell ref="M59:O59"/>
    <mergeCell ref="M60:O60"/>
    <mergeCell ref="J18:J19"/>
    <mergeCell ref="K18:K19"/>
    <mergeCell ref="M18:M19"/>
    <mergeCell ref="N18:N19"/>
    <mergeCell ref="J16:K16"/>
    <mergeCell ref="M16:N16"/>
    <mergeCell ref="J17:K17"/>
    <mergeCell ref="M17:N17"/>
  </mergeCells>
  <phoneticPr fontId="8" type="noConversion"/>
  <dataValidations count="3">
    <dataValidation type="list" showInputMessage="1" showErrorMessage="1" sqref="P8" xr:uid="{00000000-0002-0000-0000-000000000000}">
      <formula1>$CA$100:$CA$106</formula1>
    </dataValidation>
    <dataValidation type="list" showInputMessage="1" showErrorMessage="1" sqref="P9" xr:uid="{00000000-0002-0000-0000-000001000000}">
      <formula1>$CA$109:$CA$109</formula1>
    </dataValidation>
    <dataValidation type="list" showInputMessage="1" showErrorMessage="1" sqref="P11" xr:uid="{00000000-0002-0000-0000-000002000000}">
      <formula1>$CA$112:$CA$118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68" orientation="portrait" r:id="rId1"/>
  <headerFooter alignWithMargins="0"/>
  <ignoredErrors>
    <ignoredError sqref="P6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D37"/>
  <sheetViews>
    <sheetView showGridLines="0" zoomScale="95" workbookViewId="0"/>
  </sheetViews>
  <sheetFormatPr defaultColWidth="9.109375" defaultRowHeight="13.2" x14ac:dyDescent="0.25"/>
  <cols>
    <col min="1" max="1" width="5.109375" style="40" customWidth="1"/>
    <col min="2" max="2" width="10" style="40" bestFit="1" customWidth="1"/>
    <col min="3" max="3" width="14.44140625" style="40" customWidth="1"/>
    <col min="4" max="4" width="100.109375" style="40" bestFit="1" customWidth="1"/>
    <col min="5" max="16384" width="9.109375" style="40"/>
  </cols>
  <sheetData>
    <row r="2" spans="2:4" ht="15.6" x14ac:dyDescent="0.25">
      <c r="B2" s="81" t="s">
        <v>63</v>
      </c>
      <c r="C2" s="82"/>
      <c r="D2" s="83"/>
    </row>
    <row r="4" spans="2:4" x14ac:dyDescent="0.25">
      <c r="B4" s="40" t="s">
        <v>64</v>
      </c>
    </row>
    <row r="5" spans="2:4" x14ac:dyDescent="0.25">
      <c r="B5" s="41"/>
      <c r="C5" s="41"/>
      <c r="D5" s="41"/>
    </row>
    <row r="6" spans="2:4" x14ac:dyDescent="0.25">
      <c r="B6" s="42" t="s">
        <v>65</v>
      </c>
      <c r="C6" s="42" t="s">
        <v>66</v>
      </c>
      <c r="D6" s="43" t="s">
        <v>67</v>
      </c>
    </row>
    <row r="7" spans="2:4" ht="21.75" customHeight="1" x14ac:dyDescent="0.25">
      <c r="B7" s="44" t="s">
        <v>68</v>
      </c>
      <c r="C7" s="46" t="s">
        <v>69</v>
      </c>
      <c r="D7" s="47" t="s">
        <v>70</v>
      </c>
    </row>
    <row r="8" spans="2:4" ht="21.75" customHeight="1" x14ac:dyDescent="0.25">
      <c r="B8" s="44" t="s">
        <v>71</v>
      </c>
      <c r="C8" s="46" t="s">
        <v>3</v>
      </c>
      <c r="D8" s="48" t="s">
        <v>72</v>
      </c>
    </row>
    <row r="9" spans="2:4" ht="21.75" customHeight="1" x14ac:dyDescent="0.25">
      <c r="B9" s="44" t="s">
        <v>73</v>
      </c>
      <c r="C9" s="44" t="s">
        <v>5</v>
      </c>
      <c r="D9" s="48" t="s">
        <v>74</v>
      </c>
    </row>
    <row r="10" spans="2:4" ht="21.75" customHeight="1" x14ac:dyDescent="0.25">
      <c r="B10" s="44" t="s">
        <v>75</v>
      </c>
      <c r="C10" s="44" t="s">
        <v>7</v>
      </c>
      <c r="D10" s="48" t="s">
        <v>76</v>
      </c>
    </row>
    <row r="11" spans="2:4" ht="21.75" customHeight="1" x14ac:dyDescent="0.25">
      <c r="B11" s="44" t="s">
        <v>77</v>
      </c>
      <c r="C11" s="44" t="s">
        <v>10</v>
      </c>
      <c r="D11" s="48" t="s">
        <v>78</v>
      </c>
    </row>
    <row r="12" spans="2:4" ht="40.5" customHeight="1" x14ac:dyDescent="0.25">
      <c r="B12" s="49" t="s">
        <v>79</v>
      </c>
      <c r="C12" s="50" t="s">
        <v>80</v>
      </c>
      <c r="D12" s="45" t="s">
        <v>81</v>
      </c>
    </row>
    <row r="13" spans="2:4" ht="40.5" customHeight="1" x14ac:dyDescent="0.25">
      <c r="B13" s="49" t="s">
        <v>82</v>
      </c>
      <c r="C13" s="50" t="s">
        <v>83</v>
      </c>
      <c r="D13" s="45" t="s">
        <v>84</v>
      </c>
    </row>
    <row r="14" spans="2:4" x14ac:dyDescent="0.25">
      <c r="B14" s="41"/>
      <c r="C14" s="41"/>
      <c r="D14" s="41"/>
    </row>
    <row r="15" spans="2:4" x14ac:dyDescent="0.25">
      <c r="B15" s="42" t="s">
        <v>85</v>
      </c>
      <c r="C15" s="42" t="s">
        <v>66</v>
      </c>
      <c r="D15" s="43" t="s">
        <v>86</v>
      </c>
    </row>
    <row r="16" spans="2:4" ht="21.75" customHeight="1" x14ac:dyDescent="0.25">
      <c r="B16" s="46" t="s">
        <v>87</v>
      </c>
      <c r="C16" s="46" t="s">
        <v>16</v>
      </c>
      <c r="D16" s="51" t="s">
        <v>88</v>
      </c>
    </row>
    <row r="17" spans="2:4" ht="21.75" customHeight="1" x14ac:dyDescent="0.25">
      <c r="B17" s="46" t="s">
        <v>89</v>
      </c>
      <c r="C17" s="46" t="s">
        <v>17</v>
      </c>
      <c r="D17" s="51" t="s">
        <v>90</v>
      </c>
    </row>
    <row r="18" spans="2:4" ht="21.75" customHeight="1" x14ac:dyDescent="0.25">
      <c r="B18" s="46" t="s">
        <v>91</v>
      </c>
      <c r="C18" s="46" t="s">
        <v>18</v>
      </c>
      <c r="D18" s="51" t="s">
        <v>92</v>
      </c>
    </row>
    <row r="19" spans="2:4" ht="21.75" customHeight="1" x14ac:dyDescent="0.25">
      <c r="B19" s="46" t="s">
        <v>93</v>
      </c>
      <c r="C19" s="46" t="s">
        <v>19</v>
      </c>
      <c r="D19" s="51" t="s">
        <v>94</v>
      </c>
    </row>
    <row r="20" spans="2:4" ht="21.75" customHeight="1" x14ac:dyDescent="0.25">
      <c r="B20" s="46" t="s">
        <v>95</v>
      </c>
      <c r="C20" s="46" t="s">
        <v>20</v>
      </c>
      <c r="D20" s="51" t="s">
        <v>96</v>
      </c>
    </row>
    <row r="21" spans="2:4" ht="26.4" x14ac:dyDescent="0.25">
      <c r="B21" s="46" t="s">
        <v>97</v>
      </c>
      <c r="C21" s="52" t="s">
        <v>98</v>
      </c>
      <c r="D21" s="51" t="s">
        <v>99</v>
      </c>
    </row>
    <row r="22" spans="2:4" ht="21.75" customHeight="1" x14ac:dyDescent="0.25">
      <c r="B22" s="46" t="s">
        <v>100</v>
      </c>
      <c r="C22" s="46" t="s">
        <v>22</v>
      </c>
      <c r="D22" s="51" t="s">
        <v>101</v>
      </c>
    </row>
    <row r="23" spans="2:4" ht="26.4" x14ac:dyDescent="0.25">
      <c r="B23" s="46" t="s">
        <v>102</v>
      </c>
      <c r="C23" s="52" t="s">
        <v>103</v>
      </c>
      <c r="D23" s="51" t="s">
        <v>104</v>
      </c>
    </row>
    <row r="24" spans="2:4" ht="26.4" x14ac:dyDescent="0.25">
      <c r="B24" s="46" t="s">
        <v>105</v>
      </c>
      <c r="C24" s="52" t="s">
        <v>106</v>
      </c>
      <c r="D24" s="51" t="s">
        <v>107</v>
      </c>
    </row>
    <row r="25" spans="2:4" ht="26.4" x14ac:dyDescent="0.25">
      <c r="B25" s="46" t="s">
        <v>108</v>
      </c>
      <c r="C25" s="52" t="s">
        <v>109</v>
      </c>
      <c r="D25" s="51" t="s">
        <v>110</v>
      </c>
    </row>
    <row r="26" spans="2:4" ht="26.4" x14ac:dyDescent="0.25">
      <c r="B26" s="46" t="s">
        <v>111</v>
      </c>
      <c r="C26" s="52" t="s">
        <v>112</v>
      </c>
      <c r="D26" s="51" t="s">
        <v>113</v>
      </c>
    </row>
    <row r="27" spans="2:4" ht="26.4" x14ac:dyDescent="0.25">
      <c r="B27" s="44" t="s">
        <v>114</v>
      </c>
      <c r="C27" s="53" t="s">
        <v>112</v>
      </c>
      <c r="D27" s="54" t="s">
        <v>113</v>
      </c>
    </row>
    <row r="29" spans="2:4" x14ac:dyDescent="0.25">
      <c r="B29" s="55" t="s">
        <v>65</v>
      </c>
      <c r="C29" s="55" t="s">
        <v>66</v>
      </c>
      <c r="D29" s="56" t="s">
        <v>115</v>
      </c>
    </row>
    <row r="30" spans="2:4" ht="21.75" customHeight="1" x14ac:dyDescent="0.25">
      <c r="B30" s="44" t="s">
        <v>116</v>
      </c>
      <c r="C30" s="44" t="s">
        <v>39</v>
      </c>
      <c r="D30" s="57" t="s">
        <v>117</v>
      </c>
    </row>
    <row r="31" spans="2:4" ht="21.75" customHeight="1" x14ac:dyDescent="0.25">
      <c r="B31" s="44" t="s">
        <v>118</v>
      </c>
      <c r="C31" s="44" t="s">
        <v>119</v>
      </c>
      <c r="D31" s="57" t="s">
        <v>120</v>
      </c>
    </row>
    <row r="32" spans="2:4" ht="21.75" customHeight="1" x14ac:dyDescent="0.25">
      <c r="B32" s="44" t="s">
        <v>121</v>
      </c>
      <c r="C32" s="44" t="s">
        <v>44</v>
      </c>
      <c r="D32" s="45" t="s">
        <v>122</v>
      </c>
    </row>
    <row r="33" spans="2:4" ht="21.75" customHeight="1" x14ac:dyDescent="0.25">
      <c r="B33" s="44" t="s">
        <v>123</v>
      </c>
      <c r="C33" s="44" t="s">
        <v>124</v>
      </c>
      <c r="D33" s="45" t="s">
        <v>125</v>
      </c>
    </row>
    <row r="34" spans="2:4" ht="21.75" customHeight="1" x14ac:dyDescent="0.25">
      <c r="B34" s="84" t="s">
        <v>126</v>
      </c>
      <c r="C34" s="84" t="s">
        <v>47</v>
      </c>
      <c r="D34" s="48" t="s">
        <v>127</v>
      </c>
    </row>
    <row r="35" spans="2:4" ht="26.4" x14ac:dyDescent="0.25">
      <c r="B35" s="85"/>
      <c r="C35" s="85"/>
      <c r="D35" s="58" t="s">
        <v>128</v>
      </c>
    </row>
    <row r="37" spans="2:4" ht="15" customHeight="1" x14ac:dyDescent="0.25"/>
  </sheetData>
  <sheetProtection password="CD7D" sheet="1" objects="1" scenarios="1"/>
  <mergeCells count="3">
    <mergeCell ref="B2:D2"/>
    <mergeCell ref="B34:B35"/>
    <mergeCell ref="C34:C35"/>
  </mergeCells>
  <phoneticPr fontId="8" type="noConversion"/>
  <printOptions horizontalCentered="1" verticalCentered="1"/>
  <pageMargins left="0.39370078740157483" right="0.39370078740157483" top="0.39370078740157483" bottom="0.39370078740157483" header="0" footer="0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FONTE</vt:lpstr>
      <vt:lpstr>HELP BL</vt:lpstr>
      <vt:lpstr>FONTE!Area_de_impressao</vt:lpstr>
      <vt:lpstr>'HELP BL'!Area_de_impressao</vt:lpstr>
    </vt:vector>
  </TitlesOfParts>
  <Company>Hamburg Sud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</dc:creator>
  <cp:lastModifiedBy>Tatiana Lacativa</cp:lastModifiedBy>
  <cp:lastPrinted>2007-09-27T17:04:47Z</cp:lastPrinted>
  <dcterms:created xsi:type="dcterms:W3CDTF">2007-09-27T16:55:55Z</dcterms:created>
  <dcterms:modified xsi:type="dcterms:W3CDTF">2020-03-17T20:31:38Z</dcterms:modified>
</cp:coreProperties>
</file>